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3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'3кв'!$A$1:$E$53</definedName>
    <definedName name="_xlnm.Print_Area" localSheetId="3">'4кв'!$A$1:$E$51</definedName>
    <definedName name="_xlnm.Print_Area" localSheetId="4">отчет!$A$1:$C$34</definedName>
  </definedNames>
  <calcPr calcId="152511"/>
</workbook>
</file>

<file path=xl/calcChain.xml><?xml version="1.0" encoding="utf-8"?>
<calcChain xmlns="http://schemas.openxmlformats.org/spreadsheetml/2006/main">
  <c r="C21" i="30" l="1"/>
  <c r="C22" i="30"/>
  <c r="C20" i="30"/>
  <c r="C19" i="30"/>
  <c r="C18" i="30"/>
  <c r="C16" i="30" s="1"/>
  <c r="C15" i="30"/>
  <c r="C13" i="30"/>
  <c r="C14" i="30"/>
  <c r="C12" i="30"/>
  <c r="C9" i="30"/>
  <c r="C8" i="30"/>
  <c r="C6" i="30"/>
  <c r="C30" i="30"/>
  <c r="C10" i="30" l="1"/>
  <c r="C24" i="30"/>
  <c r="C25" i="30" s="1"/>
  <c r="B45" i="29"/>
  <c r="E24" i="29"/>
  <c r="E26" i="29"/>
  <c r="E25" i="29"/>
  <c r="E23" i="29"/>
  <c r="E22" i="29"/>
  <c r="E28" i="29" s="1"/>
  <c r="B49" i="29" s="1"/>
  <c r="B50" i="29" l="1"/>
  <c r="B47" i="27"/>
  <c r="B50" i="28" l="1"/>
  <c r="E30" i="28"/>
  <c r="E28" i="28" l="1"/>
  <c r="E23" i="28" l="1"/>
  <c r="E22" i="28"/>
  <c r="B51" i="28" s="1"/>
  <c r="B44" i="27" l="1"/>
  <c r="E23" i="27"/>
  <c r="E22" i="27"/>
  <c r="E27" i="27" s="1"/>
  <c r="B48" i="27" s="1"/>
  <c r="B49" i="27" l="1"/>
  <c r="B47" i="28" s="1"/>
  <c r="B52" i="28" s="1"/>
  <c r="B47" i="26"/>
  <c r="E23" i="26"/>
  <c r="E22" i="26"/>
  <c r="E27" i="26" s="1"/>
  <c r="B48" i="26" s="1"/>
  <c r="B49" i="26" l="1"/>
</calcChain>
</file>

<file path=xl/sharedStrings.xml><?xml version="1.0" encoding="utf-8"?>
<sst xmlns="http://schemas.openxmlformats.org/spreadsheetml/2006/main" count="276" uniqueCount="108">
  <si>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</si>
  <si>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</si>
  <si>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</si>
  <si>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</si>
  <si>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</si>
  <si>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</si>
  <si>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</si>
  <si>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</si>
  <si>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</si>
  <si>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</si>
  <si>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</si>
  <si>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</si>
  <si>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</si>
  <si>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</si>
  <si>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</si>
  <si>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</si>
  <si>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</si>
  <si>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</si>
  <si>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</si>
  <si>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</si>
  <si>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</si>
  <si>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</si>
  <si>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</si>
  <si>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</si>
  <si>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ул.Юбилейная,3а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</si>
  <si>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№29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</si>
  <si>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№3а,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ул.Юбилейная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</si>
  <si>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</si>
  <si>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</si>
  <si>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</si>
  <si>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</si>
  <si>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</si>
  <si>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</si>
  <si>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</si>
  <si>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</si>
  <si>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 xml:space="preserve">Общехозяйственные расходы 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</si>
  <si>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Герасименко Галины Васильевны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</si>
  <si>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б/н от 10.09.2017 г.</t>
    </r>
  </si>
  <si>
    <t>1 квартал</t>
  </si>
  <si>
    <t>Остаток на начало квартала</t>
  </si>
  <si>
    <t>определена приложением № 9 к договору</t>
  </si>
  <si>
    <t>Заказчик - Собственники МКД, в лице председателя совета дома Герасименко Г.В.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</si>
  <si>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</si>
  <si>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</si>
  <si>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- 1054,9м2</t>
  </si>
  <si>
    <t>Исполнитель - ООО ЖКХ "Локомотив", в лице директора  Бовкун А.А.</t>
  </si>
  <si>
    <t>интернет Ростелеком</t>
  </si>
  <si>
    <t>Предъявлено населению  78579,51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</si>
  <si>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</si>
  <si>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</si>
  <si>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</si>
  <si>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</si>
  <si>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шестьдесят восемь тысяч девятьсот шестьдесят рублей 19 копеек.</t>
  </si>
  <si>
    <t>за 2 квартал 2024 года</t>
  </si>
  <si>
    <t>30.06.2024 г.</t>
  </si>
  <si>
    <t>2 квартал</t>
  </si>
  <si>
    <t>Поверка ОДПУ ТЭ</t>
  </si>
  <si>
    <t xml:space="preserve">           2. Всего за период с "01" 04 2024 г. по "30" 06 2024 г. выполнено работ (оказано услуг) на общую сумму восемьдесят четыре тысячи пятьсот пять рублей 89 копеек.</t>
  </si>
  <si>
    <t>за 3 квартал 2024 года</t>
  </si>
  <si>
    <t>30.09.2024 г.</t>
  </si>
  <si>
    <t>Техническое диагностирование ВДГО</t>
  </si>
  <si>
    <t>3 квартал</t>
  </si>
  <si>
    <t>Поверка ОДПУ ХВС</t>
  </si>
  <si>
    <t>Устройство плиточного покрытия (смета)</t>
  </si>
  <si>
    <t>Частичный ремонт кровли (кв.13)</t>
  </si>
  <si>
    <t>сентябрь</t>
  </si>
  <si>
    <t>ч/ч</t>
  </si>
  <si>
    <t xml:space="preserve">           2. Всего за период с "01" 07 2024 г. по "30" 09 2024 г. выполнено работ (оказано услуг) на общую сумму сто семнадцать тысяч семьсот пятьдесят семь рублей 86 копеек.</t>
  </si>
  <si>
    <t>Предъявлено населению  85605,33</t>
  </si>
  <si>
    <t>за 4 квартал 2024 года</t>
  </si>
  <si>
    <t>31.12.2024 г.</t>
  </si>
  <si>
    <t>Ремонт скамеек (кв.13)</t>
  </si>
  <si>
    <t xml:space="preserve">Частичный ремонт кровли </t>
  </si>
  <si>
    <t>октябрь</t>
  </si>
  <si>
    <t>декабрь</t>
  </si>
  <si>
    <t>4 квартал</t>
  </si>
  <si>
    <t xml:space="preserve">           2. Всего за период с "01" 10 2024 г. по "31" 12 2024 г. выполнено работ (оказано услуг) на общую сумму восемьдесят тысяч восемьсот рублей 75 копеек.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</si>
  <si>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</si>
  <si>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</si>
  <si>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</si>
  <si>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</si>
  <si>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</si>
  <si>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</si>
  <si>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</si>
  <si>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</si>
  <si>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</si>
  <si>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Расходы по управлению МКД 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</si>
  <si>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</si>
  <si>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</si>
  <si>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</si>
  <si>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Поверка ОДПУ ТЭ</t>
  </si>
  <si>
    <t xml:space="preserve">   * Поверка ОДПУ ХВС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</si>
  <si>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</si>
  <si>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</si>
  <si>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</si>
  <si>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</si>
  <si>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</si>
  <si>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</si>
  <si>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</si>
  <si>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</si>
  <si>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</si>
  <si>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</si>
  <si>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</si>
  <si>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Юбилейная, д. 3а</t>
  </si>
  <si>
    <t>Начислено всего 328369,68</t>
  </si>
  <si>
    <t>Непредвиденные работы 26 ч/ч</t>
  </si>
  <si>
    <t xml:space="preserve">   * Устройство плиточного покрытия (смета)</t>
  </si>
  <si>
    <t xml:space="preserve">   * Техническое диагностирование ВДГО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</si>
</sst>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1" fillId="0" borderId="0"/>
  </cellStyleXfs>
  <cellXfs count="10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/>
    <xf numFmtId="43" fontId="4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0" xfId="0" applyFont="1"/>
    <xf numFmtId="0" fontId="4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43" fontId="3" fillId="0" borderId="0" xfId="0" applyNumberFormat="1" applyFont="1"/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9" fontId="3" fillId="0" borderId="1" xfId="0" applyNumberFormat="1" applyFont="1" applyBorder="1" applyAlignment="1">
      <alignment vertical="center" wrapText="1"/>
    </xf>
    <xf numFmtId="43" fontId="3" fillId="0" borderId="1" xfId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" fontId="4" fillId="0" borderId="0" xfId="0" applyNumberFormat="1" applyFont="1"/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22" zoomScaleSheetLayoutView="100" workbookViewId="0">
      <selection activeCell="H41" sqref="H41"/>
    </sheetView>
  </sheetViews>
  <sheetFormatPr defaultColWidth="9.140625" defaultRowHeight="15" x14ac:dyDescent="0.25"/>
  <cols>
    <col min="1" max="1" width="34.8554687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7" width="9.140625" style="2"/>
    <col min="8" max="8" width="12" style="2" bestFit="1" customWidth="1"/>
    <col min="9" max="16384" width="9.140625" style="2"/>
  </cols>
  <sheetData>
    <row r="1" spans="1:5" ht="15.75" x14ac:dyDescent="0.25">
      <c r="A1" s="64" t="s">
        <v>11</v>
      </c>
      <c r="B1" s="64"/>
      <c r="C1" s="64"/>
      <c r="D1" s="64"/>
      <c r="E1" s="64"/>
    </row>
    <row r="2" spans="1:5" ht="30.75" customHeight="1" x14ac:dyDescent="0.25">
      <c r="A2" s="65" t="s">
        <v>12</v>
      </c>
      <c r="B2" s="66"/>
      <c r="C2" s="66"/>
      <c r="D2" s="66"/>
      <c r="E2" s="66"/>
    </row>
    <row r="3" spans="1:5" x14ac:dyDescent="0.25">
      <c r="A3" s="67" t="s">
        <v>48</v>
      </c>
      <c r="B3" s="67"/>
      <c r="C3" s="67"/>
      <c r="D3" s="67"/>
      <c r="E3" s="67"/>
    </row>
    <row r="4" spans="1:5" s="1" customFormat="1" ht="15.75" x14ac:dyDescent="0.25">
      <c r="A4" s="22" t="s">
        <v>13</v>
      </c>
      <c r="B4" s="4"/>
      <c r="C4" s="4"/>
      <c r="D4" s="31"/>
      <c r="E4" s="30" t="s">
        <v>49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57" t="s">
        <v>0</v>
      </c>
      <c r="B6" s="57"/>
      <c r="C6" s="57"/>
      <c r="D6" s="57"/>
      <c r="E6" s="57"/>
    </row>
    <row r="7" spans="1:5" x14ac:dyDescent="0.25">
      <c r="A7" s="68" t="s">
        <v>24</v>
      </c>
      <c r="B7" s="68"/>
      <c r="C7" s="68"/>
      <c r="D7" s="68"/>
      <c r="E7" s="68"/>
    </row>
    <row r="8" spans="1:5" x14ac:dyDescent="0.25">
      <c r="A8" s="60" t="s">
        <v>1</v>
      </c>
      <c r="B8" s="60"/>
      <c r="C8" s="60"/>
      <c r="D8" s="60"/>
      <c r="E8" s="60"/>
    </row>
    <row r="9" spans="1:5" x14ac:dyDescent="0.25">
      <c r="A9" s="57" t="s">
        <v>36</v>
      </c>
      <c r="B9" s="57"/>
      <c r="C9" s="57"/>
      <c r="D9" s="57"/>
      <c r="E9" s="57"/>
    </row>
    <row r="10" spans="1:5" ht="24" customHeight="1" x14ac:dyDescent="0.25">
      <c r="A10" s="61" t="s">
        <v>14</v>
      </c>
      <c r="B10" s="62"/>
      <c r="C10" s="62"/>
      <c r="D10" s="62"/>
      <c r="E10" s="62"/>
    </row>
    <row r="11" spans="1:5" x14ac:dyDescent="0.25">
      <c r="A11" s="57" t="s">
        <v>37</v>
      </c>
      <c r="B11" s="57"/>
      <c r="C11" s="57"/>
      <c r="D11" s="57"/>
      <c r="E11" s="57"/>
    </row>
    <row r="12" spans="1:5" x14ac:dyDescent="0.25">
      <c r="A12" s="60" t="s">
        <v>15</v>
      </c>
      <c r="B12" s="63"/>
      <c r="C12" s="63"/>
      <c r="D12" s="63"/>
      <c r="E12" s="63"/>
    </row>
    <row r="13" spans="1:5" x14ac:dyDescent="0.25">
      <c r="A13" s="57" t="s">
        <v>22</v>
      </c>
      <c r="B13" s="57"/>
      <c r="C13" s="57"/>
      <c r="D13" s="57"/>
      <c r="E13" s="57"/>
    </row>
    <row r="14" spans="1:5" ht="11.25" customHeight="1" x14ac:dyDescent="0.25">
      <c r="A14" s="60" t="s">
        <v>2</v>
      </c>
      <c r="B14" s="63"/>
      <c r="C14" s="63"/>
      <c r="D14" s="63"/>
      <c r="E14" s="63"/>
    </row>
    <row r="15" spans="1:5" x14ac:dyDescent="0.25">
      <c r="A15" s="57" t="s">
        <v>43</v>
      </c>
      <c r="B15" s="57"/>
      <c r="C15" s="57"/>
      <c r="D15" s="57"/>
      <c r="E15" s="57"/>
    </row>
    <row r="16" spans="1:5" ht="10.5" customHeight="1" x14ac:dyDescent="0.25">
      <c r="A16" s="60" t="s">
        <v>16</v>
      </c>
      <c r="B16" s="63"/>
      <c r="C16" s="63"/>
      <c r="D16" s="63"/>
      <c r="E16" s="63"/>
    </row>
    <row r="17" spans="1:8" ht="30.75" customHeight="1" x14ac:dyDescent="0.25">
      <c r="A17" s="57" t="s">
        <v>17</v>
      </c>
      <c r="B17" s="57"/>
      <c r="C17" s="57"/>
      <c r="D17" s="57"/>
      <c r="E17" s="57"/>
    </row>
    <row r="18" spans="1:8" ht="63.75" customHeight="1" x14ac:dyDescent="0.25">
      <c r="A18" s="57" t="s">
        <v>25</v>
      </c>
      <c r="B18" s="57"/>
      <c r="C18" s="57"/>
      <c r="D18" s="57"/>
      <c r="E18" s="57"/>
    </row>
    <row r="19" spans="1:8" ht="33.75" customHeight="1" x14ac:dyDescent="0.25">
      <c r="A19" s="55" t="s">
        <v>26</v>
      </c>
      <c r="B19" s="55"/>
      <c r="C19" s="55"/>
      <c r="D19" s="55"/>
      <c r="E19" s="55"/>
    </row>
    <row r="20" spans="1:8" x14ac:dyDescent="0.25">
      <c r="A20" s="55"/>
      <c r="B20" s="55"/>
      <c r="C20" s="55"/>
      <c r="D20" s="55"/>
      <c r="E20" s="55"/>
      <c r="F20" s="2">
        <v>1054.9000000000001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8" t="s">
        <v>40</v>
      </c>
      <c r="C22" s="3" t="s">
        <v>4</v>
      </c>
      <c r="D22" s="3">
        <v>16.690000000000001</v>
      </c>
      <c r="E22" s="7">
        <f>D22*F20*G20</f>
        <v>52818.843000000008</v>
      </c>
      <c r="H22" s="15"/>
    </row>
    <row r="23" spans="1:8" x14ac:dyDescent="0.25">
      <c r="A23" s="6" t="s">
        <v>35</v>
      </c>
      <c r="B23" s="8" t="s">
        <v>23</v>
      </c>
      <c r="C23" s="3" t="s">
        <v>4</v>
      </c>
      <c r="D23" s="3">
        <v>4.3600000000000003</v>
      </c>
      <c r="E23" s="7">
        <f>D23*F20*G20</f>
        <v>13798.092000000001</v>
      </c>
      <c r="H23" s="15"/>
    </row>
    <row r="24" spans="1:8" ht="15.75" x14ac:dyDescent="0.25">
      <c r="A24" s="6" t="s">
        <v>27</v>
      </c>
      <c r="B24" s="8" t="s">
        <v>38</v>
      </c>
      <c r="C24" s="3" t="s">
        <v>28</v>
      </c>
      <c r="D24" s="19"/>
      <c r="E24" s="7">
        <v>1755.25</v>
      </c>
      <c r="H24" s="15"/>
    </row>
    <row r="25" spans="1:8" s="40" customFormat="1" ht="60" x14ac:dyDescent="0.25">
      <c r="A25" s="36" t="s">
        <v>50</v>
      </c>
      <c r="B25" s="37" t="s">
        <v>51</v>
      </c>
      <c r="C25" s="38" t="s">
        <v>28</v>
      </c>
      <c r="D25" s="38"/>
      <c r="E25" s="39">
        <v>588</v>
      </c>
    </row>
    <row r="26" spans="1:8" ht="15.75" x14ac:dyDescent="0.25">
      <c r="A26" s="23"/>
      <c r="B26" s="24"/>
      <c r="C26" s="20"/>
      <c r="D26" s="25"/>
      <c r="E26" s="21"/>
      <c r="H26" s="15"/>
    </row>
    <row r="27" spans="1:8" s="13" customFormat="1" ht="14.25" x14ac:dyDescent="0.2">
      <c r="A27" s="9" t="s">
        <v>29</v>
      </c>
      <c r="B27" s="10"/>
      <c r="C27" s="11"/>
      <c r="D27" s="11"/>
      <c r="E27" s="12">
        <f>SUM(E22:E26)</f>
        <v>68960.185000000012</v>
      </c>
    </row>
    <row r="29" spans="1:8" ht="28.5" customHeight="1" x14ac:dyDescent="0.25">
      <c r="A29" s="56" t="s">
        <v>52</v>
      </c>
      <c r="B29" s="56"/>
      <c r="C29" s="56"/>
      <c r="D29" s="56"/>
      <c r="E29" s="56"/>
    </row>
    <row r="30" spans="1:8" ht="30" customHeight="1" x14ac:dyDescent="0.25">
      <c r="A30" s="57" t="s">
        <v>21</v>
      </c>
      <c r="B30" s="57"/>
      <c r="C30" s="57"/>
      <c r="D30" s="57"/>
      <c r="E30" s="57"/>
    </row>
    <row r="31" spans="1:8" x14ac:dyDescent="0.25">
      <c r="A31" s="57" t="s">
        <v>20</v>
      </c>
      <c r="B31" s="57"/>
      <c r="C31" s="57"/>
      <c r="D31" s="57"/>
      <c r="E31" s="57"/>
    </row>
    <row r="32" spans="1:8" ht="28.5" customHeight="1" x14ac:dyDescent="0.25">
      <c r="A32" s="57" t="s">
        <v>30</v>
      </c>
      <c r="B32" s="57"/>
      <c r="C32" s="57"/>
      <c r="D32" s="57"/>
      <c r="E32" s="57"/>
    </row>
    <row r="33" spans="1:5" x14ac:dyDescent="0.25">
      <c r="A33" s="57" t="s">
        <v>18</v>
      </c>
      <c r="B33" s="57"/>
      <c r="C33" s="57"/>
      <c r="D33" s="57"/>
      <c r="E33" s="57"/>
    </row>
    <row r="34" spans="1:5" x14ac:dyDescent="0.25">
      <c r="A34" s="26"/>
      <c r="B34" s="26"/>
      <c r="C34" s="26"/>
      <c r="D34" s="26"/>
      <c r="E34" s="26"/>
    </row>
    <row r="35" spans="1:5" x14ac:dyDescent="0.25">
      <c r="A35" s="58" t="s">
        <v>5</v>
      </c>
      <c r="B35" s="58"/>
      <c r="C35" s="58"/>
      <c r="D35" s="58"/>
      <c r="E35" s="58"/>
    </row>
    <row r="36" spans="1:5" x14ac:dyDescent="0.25">
      <c r="A36" s="57" t="s">
        <v>18</v>
      </c>
      <c r="B36" s="57"/>
      <c r="C36" s="57"/>
      <c r="D36" s="57"/>
      <c r="E36" s="57"/>
    </row>
    <row r="37" spans="1:5" x14ac:dyDescent="0.25">
      <c r="A37" s="59" t="s">
        <v>45</v>
      </c>
      <c r="B37" s="59"/>
      <c r="C37" s="59"/>
      <c r="D37" s="59"/>
      <c r="E37" s="59"/>
    </row>
    <row r="38" spans="1:5" x14ac:dyDescent="0.25">
      <c r="B38" s="54" t="s">
        <v>19</v>
      </c>
      <c r="C38" s="54"/>
      <c r="D38" s="54"/>
      <c r="E38" s="5" t="s">
        <v>6</v>
      </c>
    </row>
    <row r="39" spans="1:5" x14ac:dyDescent="0.25">
      <c r="A39" s="28"/>
      <c r="B39" s="28"/>
      <c r="C39" s="28"/>
      <c r="D39" s="28"/>
      <c r="E39" s="28"/>
    </row>
    <row r="40" spans="1:5" x14ac:dyDescent="0.25">
      <c r="A40" s="59" t="s">
        <v>41</v>
      </c>
      <c r="B40" s="59"/>
      <c r="C40" s="59"/>
      <c r="D40" s="59"/>
      <c r="E40" s="59"/>
    </row>
    <row r="41" spans="1:5" x14ac:dyDescent="0.25">
      <c r="B41" s="54" t="s">
        <v>19</v>
      </c>
      <c r="C41" s="54"/>
      <c r="D41" s="54"/>
      <c r="E41" s="5" t="s">
        <v>6</v>
      </c>
    </row>
    <row r="42" spans="1:5" x14ac:dyDescent="0.25">
      <c r="A42" s="2" t="s">
        <v>44</v>
      </c>
    </row>
    <row r="43" spans="1:5" x14ac:dyDescent="0.25">
      <c r="A43" s="13" t="s">
        <v>31</v>
      </c>
    </row>
    <row r="44" spans="1:5" x14ac:dyDescent="0.25">
      <c r="A44" s="2" t="s">
        <v>39</v>
      </c>
      <c r="B44" s="16">
        <v>18789.18</v>
      </c>
    </row>
    <row r="45" spans="1:5" ht="15.75" x14ac:dyDescent="0.25">
      <c r="A45" s="27" t="s">
        <v>47</v>
      </c>
      <c r="B45" s="14"/>
    </row>
    <row r="46" spans="1:5" x14ac:dyDescent="0.25">
      <c r="A46" s="2" t="s">
        <v>32</v>
      </c>
      <c r="B46" s="17">
        <v>72523.47</v>
      </c>
    </row>
    <row r="47" spans="1:5" x14ac:dyDescent="0.25">
      <c r="A47" s="2" t="s">
        <v>46</v>
      </c>
      <c r="B47" s="17">
        <f>150*3</f>
        <v>450</v>
      </c>
    </row>
    <row r="48" spans="1:5" ht="30" x14ac:dyDescent="0.25">
      <c r="A48" s="27" t="s">
        <v>34</v>
      </c>
      <c r="B48" s="17">
        <f>E27</f>
        <v>68960.185000000012</v>
      </c>
    </row>
    <row r="49" spans="1:2" x14ac:dyDescent="0.25">
      <c r="A49" s="13" t="s">
        <v>33</v>
      </c>
      <c r="B49" s="16">
        <f>B44+B46+B47-B48</f>
        <v>22802.464999999982</v>
      </c>
    </row>
    <row r="50" spans="1:2" x14ac:dyDescent="0.25">
      <c r="B50" s="15"/>
    </row>
    <row r="52" spans="1:2" x14ac:dyDescent="0.25">
      <c r="B52" s="2">
        <v>18789.18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9" zoomScaleSheetLayoutView="100" workbookViewId="0">
      <selection activeCell="E56" sqref="E56"/>
    </sheetView>
  </sheetViews>
  <sheetFormatPr defaultColWidth="9.140625" defaultRowHeight="15" x14ac:dyDescent="0.25"/>
  <cols>
    <col min="1" max="1" width="34.8554687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7" width="9.140625" style="2"/>
    <col min="8" max="8" width="12" style="2" bestFit="1" customWidth="1"/>
    <col min="9" max="16384" width="9.140625" style="2"/>
  </cols>
  <sheetData>
    <row r="1" spans="1:5" ht="15.75" x14ac:dyDescent="0.25">
      <c r="A1" s="64" t="s">
        <v>11</v>
      </c>
      <c r="B1" s="64"/>
      <c r="C1" s="64"/>
      <c r="D1" s="64"/>
      <c r="E1" s="64"/>
    </row>
    <row r="2" spans="1:5" ht="30.75" customHeight="1" x14ac:dyDescent="0.25">
      <c r="A2" s="65" t="s">
        <v>12</v>
      </c>
      <c r="B2" s="66"/>
      <c r="C2" s="66"/>
      <c r="D2" s="66"/>
      <c r="E2" s="66"/>
    </row>
    <row r="3" spans="1:5" x14ac:dyDescent="0.25">
      <c r="A3" s="67" t="s">
        <v>53</v>
      </c>
      <c r="B3" s="67"/>
      <c r="C3" s="67"/>
      <c r="D3" s="67"/>
      <c r="E3" s="67"/>
    </row>
    <row r="4" spans="1:5" s="1" customFormat="1" ht="15.75" x14ac:dyDescent="0.25">
      <c r="A4" s="22" t="s">
        <v>13</v>
      </c>
      <c r="B4" s="4"/>
      <c r="C4" s="4"/>
      <c r="D4" s="31"/>
      <c r="E4" s="30" t="s">
        <v>54</v>
      </c>
    </row>
    <row r="5" spans="1:5" x14ac:dyDescent="0.25">
      <c r="A5" s="35"/>
      <c r="B5" s="4"/>
      <c r="C5" s="4"/>
      <c r="D5" s="4"/>
      <c r="E5" s="4"/>
    </row>
    <row r="6" spans="1:5" x14ac:dyDescent="0.25">
      <c r="A6" s="57" t="s">
        <v>0</v>
      </c>
      <c r="B6" s="57"/>
      <c r="C6" s="57"/>
      <c r="D6" s="57"/>
      <c r="E6" s="57"/>
    </row>
    <row r="7" spans="1:5" x14ac:dyDescent="0.25">
      <c r="A7" s="68" t="s">
        <v>24</v>
      </c>
      <c r="B7" s="68"/>
      <c r="C7" s="68"/>
      <c r="D7" s="68"/>
      <c r="E7" s="68"/>
    </row>
    <row r="8" spans="1:5" x14ac:dyDescent="0.25">
      <c r="A8" s="60" t="s">
        <v>1</v>
      </c>
      <c r="B8" s="60"/>
      <c r="C8" s="60"/>
      <c r="D8" s="60"/>
      <c r="E8" s="60"/>
    </row>
    <row r="9" spans="1:5" x14ac:dyDescent="0.25">
      <c r="A9" s="57" t="s">
        <v>36</v>
      </c>
      <c r="B9" s="57"/>
      <c r="C9" s="57"/>
      <c r="D9" s="57"/>
      <c r="E9" s="57"/>
    </row>
    <row r="10" spans="1:5" ht="24" customHeight="1" x14ac:dyDescent="0.25">
      <c r="A10" s="61" t="s">
        <v>14</v>
      </c>
      <c r="B10" s="62"/>
      <c r="C10" s="62"/>
      <c r="D10" s="62"/>
      <c r="E10" s="62"/>
    </row>
    <row r="11" spans="1:5" x14ac:dyDescent="0.25">
      <c r="A11" s="57" t="s">
        <v>37</v>
      </c>
      <c r="B11" s="57"/>
      <c r="C11" s="57"/>
      <c r="D11" s="57"/>
      <c r="E11" s="57"/>
    </row>
    <row r="12" spans="1:5" x14ac:dyDescent="0.25">
      <c r="A12" s="60" t="s">
        <v>15</v>
      </c>
      <c r="B12" s="63"/>
      <c r="C12" s="63"/>
      <c r="D12" s="63"/>
      <c r="E12" s="63"/>
    </row>
    <row r="13" spans="1:5" x14ac:dyDescent="0.25">
      <c r="A13" s="57" t="s">
        <v>22</v>
      </c>
      <c r="B13" s="57"/>
      <c r="C13" s="57"/>
      <c r="D13" s="57"/>
      <c r="E13" s="57"/>
    </row>
    <row r="14" spans="1:5" ht="11.25" customHeight="1" x14ac:dyDescent="0.25">
      <c r="A14" s="60" t="s">
        <v>2</v>
      </c>
      <c r="B14" s="63"/>
      <c r="C14" s="63"/>
      <c r="D14" s="63"/>
      <c r="E14" s="63"/>
    </row>
    <row r="15" spans="1:5" x14ac:dyDescent="0.25">
      <c r="A15" s="57" t="s">
        <v>43</v>
      </c>
      <c r="B15" s="57"/>
      <c r="C15" s="57"/>
      <c r="D15" s="57"/>
      <c r="E15" s="57"/>
    </row>
    <row r="16" spans="1:5" ht="10.5" customHeight="1" x14ac:dyDescent="0.25">
      <c r="A16" s="60" t="s">
        <v>16</v>
      </c>
      <c r="B16" s="63"/>
      <c r="C16" s="63"/>
      <c r="D16" s="63"/>
      <c r="E16" s="63"/>
    </row>
    <row r="17" spans="1:8" ht="30.75" customHeight="1" x14ac:dyDescent="0.25">
      <c r="A17" s="57" t="s">
        <v>17</v>
      </c>
      <c r="B17" s="57"/>
      <c r="C17" s="57"/>
      <c r="D17" s="57"/>
      <c r="E17" s="57"/>
    </row>
    <row r="18" spans="1:8" ht="63.75" customHeight="1" x14ac:dyDescent="0.25">
      <c r="A18" s="57" t="s">
        <v>25</v>
      </c>
      <c r="B18" s="57"/>
      <c r="C18" s="57"/>
      <c r="D18" s="57"/>
      <c r="E18" s="57"/>
    </row>
    <row r="19" spans="1:8" ht="33.75" customHeight="1" x14ac:dyDescent="0.25">
      <c r="A19" s="55" t="s">
        <v>26</v>
      </c>
      <c r="B19" s="55"/>
      <c r="C19" s="55"/>
      <c r="D19" s="55"/>
      <c r="E19" s="55"/>
    </row>
    <row r="20" spans="1:8" x14ac:dyDescent="0.25">
      <c r="A20" s="55"/>
      <c r="B20" s="55"/>
      <c r="C20" s="55"/>
      <c r="D20" s="55"/>
      <c r="E20" s="55"/>
      <c r="F20" s="2">
        <v>1054.9000000000001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8" t="s">
        <v>40</v>
      </c>
      <c r="C22" s="3" t="s">
        <v>4</v>
      </c>
      <c r="D22" s="3">
        <v>16.690000000000001</v>
      </c>
      <c r="E22" s="7">
        <f>D22*F20*G20</f>
        <v>52818.843000000008</v>
      </c>
      <c r="H22" s="15"/>
    </row>
    <row r="23" spans="1:8" x14ac:dyDescent="0.25">
      <c r="A23" s="6" t="s">
        <v>35</v>
      </c>
      <c r="B23" s="8" t="s">
        <v>23</v>
      </c>
      <c r="C23" s="3" t="s">
        <v>4</v>
      </c>
      <c r="D23" s="3">
        <v>4.3600000000000003</v>
      </c>
      <c r="E23" s="7">
        <f>D23*F20*G20</f>
        <v>13798.092000000001</v>
      </c>
      <c r="H23" s="15"/>
    </row>
    <row r="24" spans="1:8" ht="15.75" x14ac:dyDescent="0.25">
      <c r="A24" s="6" t="s">
        <v>27</v>
      </c>
      <c r="B24" s="8" t="s">
        <v>55</v>
      </c>
      <c r="C24" s="3" t="s">
        <v>28</v>
      </c>
      <c r="D24" s="19"/>
      <c r="E24" s="7">
        <v>3188.95</v>
      </c>
      <c r="H24" s="15"/>
    </row>
    <row r="25" spans="1:8" s="40" customFormat="1" x14ac:dyDescent="0.25">
      <c r="A25" s="36" t="s">
        <v>56</v>
      </c>
      <c r="B25" s="37" t="s">
        <v>55</v>
      </c>
      <c r="C25" s="38" t="s">
        <v>28</v>
      </c>
      <c r="D25" s="38"/>
      <c r="E25" s="7">
        <v>14700</v>
      </c>
    </row>
    <row r="26" spans="1:8" ht="15.75" x14ac:dyDescent="0.25">
      <c r="A26" s="23"/>
      <c r="B26" s="24"/>
      <c r="C26" s="20"/>
      <c r="D26" s="25"/>
      <c r="E26" s="21"/>
      <c r="H26" s="15"/>
    </row>
    <row r="27" spans="1:8" s="13" customFormat="1" ht="14.25" x14ac:dyDescent="0.2">
      <c r="A27" s="9" t="s">
        <v>29</v>
      </c>
      <c r="B27" s="10"/>
      <c r="C27" s="11"/>
      <c r="D27" s="11"/>
      <c r="E27" s="12">
        <f>SUM(E22:E26)</f>
        <v>84505.885000000009</v>
      </c>
    </row>
    <row r="29" spans="1:8" ht="28.5" customHeight="1" x14ac:dyDescent="0.25">
      <c r="A29" s="56" t="s">
        <v>57</v>
      </c>
      <c r="B29" s="56"/>
      <c r="C29" s="56"/>
      <c r="D29" s="56"/>
      <c r="E29" s="56"/>
    </row>
    <row r="30" spans="1:8" ht="30" customHeight="1" x14ac:dyDescent="0.25">
      <c r="A30" s="57" t="s">
        <v>21</v>
      </c>
      <c r="B30" s="57"/>
      <c r="C30" s="57"/>
      <c r="D30" s="57"/>
      <c r="E30" s="57"/>
    </row>
    <row r="31" spans="1:8" x14ac:dyDescent="0.25">
      <c r="A31" s="57" t="s">
        <v>20</v>
      </c>
      <c r="B31" s="57"/>
      <c r="C31" s="57"/>
      <c r="D31" s="57"/>
      <c r="E31" s="57"/>
    </row>
    <row r="32" spans="1:8" ht="28.5" customHeight="1" x14ac:dyDescent="0.25">
      <c r="A32" s="57" t="s">
        <v>30</v>
      </c>
      <c r="B32" s="57"/>
      <c r="C32" s="57"/>
      <c r="D32" s="57"/>
      <c r="E32" s="57"/>
    </row>
    <row r="33" spans="1:5" x14ac:dyDescent="0.25">
      <c r="A33" s="57" t="s">
        <v>18</v>
      </c>
      <c r="B33" s="57"/>
      <c r="C33" s="57"/>
      <c r="D33" s="57"/>
      <c r="E33" s="57"/>
    </row>
    <row r="34" spans="1:5" x14ac:dyDescent="0.25">
      <c r="A34" s="32"/>
      <c r="B34" s="32"/>
      <c r="C34" s="32"/>
      <c r="D34" s="32"/>
      <c r="E34" s="32"/>
    </row>
    <row r="35" spans="1:5" x14ac:dyDescent="0.25">
      <c r="A35" s="58" t="s">
        <v>5</v>
      </c>
      <c r="B35" s="58"/>
      <c r="C35" s="58"/>
      <c r="D35" s="58"/>
      <c r="E35" s="58"/>
    </row>
    <row r="36" spans="1:5" x14ac:dyDescent="0.25">
      <c r="A36" s="57" t="s">
        <v>18</v>
      </c>
      <c r="B36" s="57"/>
      <c r="C36" s="57"/>
      <c r="D36" s="57"/>
      <c r="E36" s="57"/>
    </row>
    <row r="37" spans="1:5" x14ac:dyDescent="0.25">
      <c r="A37" s="59" t="s">
        <v>45</v>
      </c>
      <c r="B37" s="59"/>
      <c r="C37" s="59"/>
      <c r="D37" s="59"/>
      <c r="E37" s="59"/>
    </row>
    <row r="38" spans="1:5" x14ac:dyDescent="0.25">
      <c r="B38" s="54" t="s">
        <v>19</v>
      </c>
      <c r="C38" s="54"/>
      <c r="D38" s="54"/>
      <c r="E38" s="5" t="s">
        <v>6</v>
      </c>
    </row>
    <row r="39" spans="1:5" x14ac:dyDescent="0.25">
      <c r="A39" s="34"/>
      <c r="B39" s="34"/>
      <c r="C39" s="34"/>
      <c r="D39" s="34"/>
      <c r="E39" s="34"/>
    </row>
    <row r="40" spans="1:5" x14ac:dyDescent="0.25">
      <c r="A40" s="59" t="s">
        <v>41</v>
      </c>
      <c r="B40" s="59"/>
      <c r="C40" s="59"/>
      <c r="D40" s="59"/>
      <c r="E40" s="59"/>
    </row>
    <row r="41" spans="1:5" x14ac:dyDescent="0.25">
      <c r="B41" s="54" t="s">
        <v>19</v>
      </c>
      <c r="C41" s="54"/>
      <c r="D41" s="54"/>
      <c r="E41" s="5" t="s">
        <v>6</v>
      </c>
    </row>
    <row r="42" spans="1:5" x14ac:dyDescent="0.25">
      <c r="A42" s="2" t="s">
        <v>44</v>
      </c>
    </row>
    <row r="43" spans="1:5" x14ac:dyDescent="0.25">
      <c r="A43" s="13" t="s">
        <v>31</v>
      </c>
    </row>
    <row r="44" spans="1:5" x14ac:dyDescent="0.25">
      <c r="A44" s="2" t="s">
        <v>39</v>
      </c>
      <c r="B44" s="16">
        <f>'1кв'!B49</f>
        <v>22802.464999999982</v>
      </c>
    </row>
    <row r="45" spans="1:5" ht="15.75" x14ac:dyDescent="0.25">
      <c r="A45" s="33" t="s">
        <v>47</v>
      </c>
      <c r="B45" s="14"/>
    </row>
    <row r="46" spans="1:5" x14ac:dyDescent="0.25">
      <c r="A46" s="2" t="s">
        <v>32</v>
      </c>
      <c r="B46" s="17">
        <v>71488.06</v>
      </c>
    </row>
    <row r="47" spans="1:5" x14ac:dyDescent="0.25">
      <c r="A47" s="2" t="s">
        <v>46</v>
      </c>
      <c r="B47" s="17">
        <f>150*3</f>
        <v>450</v>
      </c>
    </row>
    <row r="48" spans="1:5" ht="30" x14ac:dyDescent="0.25">
      <c r="A48" s="33" t="s">
        <v>34</v>
      </c>
      <c r="B48" s="17">
        <f>E27</f>
        <v>84505.885000000009</v>
      </c>
    </row>
    <row r="49" spans="1:2" x14ac:dyDescent="0.25">
      <c r="A49" s="13" t="s">
        <v>33</v>
      </c>
      <c r="B49" s="16">
        <f>B44+B46+B47-B48</f>
        <v>10234.63999999997</v>
      </c>
    </row>
    <row r="50" spans="1:2" x14ac:dyDescent="0.25">
      <c r="B50" s="15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5:E35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6:E36"/>
    <mergeCell ref="A37:E37"/>
    <mergeCell ref="B38:D38"/>
    <mergeCell ref="A40:E40"/>
    <mergeCell ref="B41:D41"/>
  </mergeCell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22" zoomScaleSheetLayoutView="100" workbookViewId="0">
      <selection activeCell="A25" sqref="A25"/>
    </sheetView>
  </sheetViews>
  <sheetFormatPr defaultColWidth="9.140625" defaultRowHeight="15" x14ac:dyDescent="0.25"/>
  <cols>
    <col min="1" max="1" width="34.8554687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7" width="9.140625" style="2"/>
    <col min="8" max="8" width="12" style="2" bestFit="1" customWidth="1"/>
    <col min="9" max="16384" width="9.140625" style="2"/>
  </cols>
  <sheetData>
    <row r="1" spans="1:5" ht="15.75" x14ac:dyDescent="0.25">
      <c r="A1" s="64" t="s">
        <v>11</v>
      </c>
      <c r="B1" s="64"/>
      <c r="C1" s="64"/>
      <c r="D1" s="64"/>
      <c r="E1" s="64"/>
    </row>
    <row r="2" spans="1:5" ht="30.75" customHeight="1" x14ac:dyDescent="0.25">
      <c r="A2" s="65" t="s">
        <v>12</v>
      </c>
      <c r="B2" s="66"/>
      <c r="C2" s="66"/>
      <c r="D2" s="66"/>
      <c r="E2" s="66"/>
    </row>
    <row r="3" spans="1:5" x14ac:dyDescent="0.25">
      <c r="A3" s="67" t="s">
        <v>58</v>
      </c>
      <c r="B3" s="67"/>
      <c r="C3" s="67"/>
      <c r="D3" s="67"/>
      <c r="E3" s="67"/>
    </row>
    <row r="4" spans="1:5" s="1" customFormat="1" ht="15.75" x14ac:dyDescent="0.25">
      <c r="A4" s="22" t="s">
        <v>13</v>
      </c>
      <c r="B4" s="4"/>
      <c r="C4" s="4"/>
      <c r="D4" s="31"/>
      <c r="E4" s="30" t="s">
        <v>59</v>
      </c>
    </row>
    <row r="5" spans="1:5" x14ac:dyDescent="0.25">
      <c r="A5" s="44"/>
      <c r="B5" s="4"/>
      <c r="C5" s="4"/>
      <c r="D5" s="4"/>
      <c r="E5" s="4"/>
    </row>
    <row r="6" spans="1:5" x14ac:dyDescent="0.25">
      <c r="A6" s="57" t="s">
        <v>0</v>
      </c>
      <c r="B6" s="57"/>
      <c r="C6" s="57"/>
      <c r="D6" s="57"/>
      <c r="E6" s="57"/>
    </row>
    <row r="7" spans="1:5" x14ac:dyDescent="0.25">
      <c r="A7" s="68" t="s">
        <v>24</v>
      </c>
      <c r="B7" s="68"/>
      <c r="C7" s="68"/>
      <c r="D7" s="68"/>
      <c r="E7" s="68"/>
    </row>
    <row r="8" spans="1:5" x14ac:dyDescent="0.25">
      <c r="A8" s="60" t="s">
        <v>1</v>
      </c>
      <c r="B8" s="60"/>
      <c r="C8" s="60"/>
      <c r="D8" s="60"/>
      <c r="E8" s="60"/>
    </row>
    <row r="9" spans="1:5" x14ac:dyDescent="0.25">
      <c r="A9" s="57" t="s">
        <v>36</v>
      </c>
      <c r="B9" s="57"/>
      <c r="C9" s="57"/>
      <c r="D9" s="57"/>
      <c r="E9" s="57"/>
    </row>
    <row r="10" spans="1:5" ht="24" customHeight="1" x14ac:dyDescent="0.25">
      <c r="A10" s="61" t="s">
        <v>14</v>
      </c>
      <c r="B10" s="62"/>
      <c r="C10" s="62"/>
      <c r="D10" s="62"/>
      <c r="E10" s="62"/>
    </row>
    <row r="11" spans="1:5" x14ac:dyDescent="0.25">
      <c r="A11" s="57" t="s">
        <v>37</v>
      </c>
      <c r="B11" s="57"/>
      <c r="C11" s="57"/>
      <c r="D11" s="57"/>
      <c r="E11" s="57"/>
    </row>
    <row r="12" spans="1:5" x14ac:dyDescent="0.25">
      <c r="A12" s="60" t="s">
        <v>15</v>
      </c>
      <c r="B12" s="63"/>
      <c r="C12" s="63"/>
      <c r="D12" s="63"/>
      <c r="E12" s="63"/>
    </row>
    <row r="13" spans="1:5" x14ac:dyDescent="0.25">
      <c r="A13" s="57" t="s">
        <v>22</v>
      </c>
      <c r="B13" s="57"/>
      <c r="C13" s="57"/>
      <c r="D13" s="57"/>
      <c r="E13" s="57"/>
    </row>
    <row r="14" spans="1:5" ht="11.25" customHeight="1" x14ac:dyDescent="0.25">
      <c r="A14" s="60" t="s">
        <v>2</v>
      </c>
      <c r="B14" s="63"/>
      <c r="C14" s="63"/>
      <c r="D14" s="63"/>
      <c r="E14" s="63"/>
    </row>
    <row r="15" spans="1:5" x14ac:dyDescent="0.25">
      <c r="A15" s="57" t="s">
        <v>43</v>
      </c>
      <c r="B15" s="57"/>
      <c r="C15" s="57"/>
      <c r="D15" s="57"/>
      <c r="E15" s="57"/>
    </row>
    <row r="16" spans="1:5" ht="10.5" customHeight="1" x14ac:dyDescent="0.25">
      <c r="A16" s="60" t="s">
        <v>16</v>
      </c>
      <c r="B16" s="63"/>
      <c r="C16" s="63"/>
      <c r="D16" s="63"/>
      <c r="E16" s="63"/>
    </row>
    <row r="17" spans="1:8" ht="30.75" customHeight="1" x14ac:dyDescent="0.25">
      <c r="A17" s="57" t="s">
        <v>17</v>
      </c>
      <c r="B17" s="57"/>
      <c r="C17" s="57"/>
      <c r="D17" s="57"/>
      <c r="E17" s="57"/>
    </row>
    <row r="18" spans="1:8" ht="63.75" customHeight="1" x14ac:dyDescent="0.25">
      <c r="A18" s="57" t="s">
        <v>25</v>
      </c>
      <c r="B18" s="57"/>
      <c r="C18" s="57"/>
      <c r="D18" s="57"/>
      <c r="E18" s="57"/>
    </row>
    <row r="19" spans="1:8" ht="33.75" customHeight="1" x14ac:dyDescent="0.25">
      <c r="A19" s="55" t="s">
        <v>26</v>
      </c>
      <c r="B19" s="55"/>
      <c r="C19" s="55"/>
      <c r="D19" s="55"/>
      <c r="E19" s="55"/>
    </row>
    <row r="20" spans="1:8" x14ac:dyDescent="0.25">
      <c r="A20" s="55"/>
      <c r="B20" s="55"/>
      <c r="C20" s="55"/>
      <c r="D20" s="55"/>
      <c r="E20" s="55"/>
      <c r="F20" s="2">
        <v>1054.9000000000001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8" t="s">
        <v>40</v>
      </c>
      <c r="C22" s="3" t="s">
        <v>4</v>
      </c>
      <c r="D22" s="3">
        <v>18.3</v>
      </c>
      <c r="E22" s="7">
        <f>D22*F20*G20</f>
        <v>57914.010000000009</v>
      </c>
      <c r="H22" s="15"/>
    </row>
    <row r="23" spans="1:8" x14ac:dyDescent="0.25">
      <c r="A23" s="6" t="s">
        <v>35</v>
      </c>
      <c r="B23" s="8" t="s">
        <v>23</v>
      </c>
      <c r="C23" s="3" t="s">
        <v>4</v>
      </c>
      <c r="D23" s="3">
        <v>4.68</v>
      </c>
      <c r="E23" s="7">
        <f>D23*F20*G20</f>
        <v>14810.795999999998</v>
      </c>
      <c r="H23" s="15"/>
    </row>
    <row r="24" spans="1:8" ht="15.75" x14ac:dyDescent="0.25">
      <c r="A24" s="6" t="s">
        <v>27</v>
      </c>
      <c r="B24" s="8" t="s">
        <v>61</v>
      </c>
      <c r="C24" s="3" t="s">
        <v>28</v>
      </c>
      <c r="D24" s="19"/>
      <c r="E24" s="7">
        <v>469.89</v>
      </c>
      <c r="H24" s="15"/>
    </row>
    <row r="25" spans="1:8" s="40" customFormat="1" ht="30" x14ac:dyDescent="0.25">
      <c r="A25" s="36" t="s">
        <v>60</v>
      </c>
      <c r="B25" s="37" t="s">
        <v>61</v>
      </c>
      <c r="C25" s="38" t="s">
        <v>28</v>
      </c>
      <c r="D25" s="38"/>
      <c r="E25" s="39">
        <v>5280</v>
      </c>
    </row>
    <row r="26" spans="1:8" s="40" customFormat="1" x14ac:dyDescent="0.25">
      <c r="A26" s="46" t="s">
        <v>62</v>
      </c>
      <c r="B26" s="47" t="s">
        <v>61</v>
      </c>
      <c r="C26" s="48" t="s">
        <v>28</v>
      </c>
      <c r="D26" s="48"/>
      <c r="E26" s="49">
        <v>2620</v>
      </c>
    </row>
    <row r="27" spans="1:8" s="40" customFormat="1" ht="30" x14ac:dyDescent="0.25">
      <c r="A27" s="46" t="s">
        <v>63</v>
      </c>
      <c r="B27" s="47" t="s">
        <v>65</v>
      </c>
      <c r="C27" s="48" t="s">
        <v>28</v>
      </c>
      <c r="D27" s="48"/>
      <c r="E27" s="49">
        <v>35518.199999999997</v>
      </c>
    </row>
    <row r="28" spans="1:8" s="40" customFormat="1" x14ac:dyDescent="0.25">
      <c r="A28" s="46" t="s">
        <v>64</v>
      </c>
      <c r="B28" s="47" t="s">
        <v>65</v>
      </c>
      <c r="C28" s="48" t="s">
        <v>66</v>
      </c>
      <c r="D28" s="48">
        <v>4</v>
      </c>
      <c r="E28" s="49">
        <f>D28*286.24</f>
        <v>1144.96</v>
      </c>
    </row>
    <row r="29" spans="1:8" ht="15.75" x14ac:dyDescent="0.25">
      <c r="A29" s="23"/>
      <c r="B29" s="24"/>
      <c r="C29" s="20"/>
      <c r="D29" s="25"/>
      <c r="E29" s="21"/>
      <c r="H29" s="15"/>
    </row>
    <row r="30" spans="1:8" s="13" customFormat="1" ht="14.25" x14ac:dyDescent="0.2">
      <c r="A30" s="9" t="s">
        <v>29</v>
      </c>
      <c r="B30" s="10"/>
      <c r="C30" s="11"/>
      <c r="D30" s="11"/>
      <c r="E30" s="12">
        <f>SUM(E22:E29)</f>
        <v>117757.85600000001</v>
      </c>
    </row>
    <row r="32" spans="1:8" ht="28.5" customHeight="1" x14ac:dyDescent="0.25">
      <c r="A32" s="56" t="s">
        <v>67</v>
      </c>
      <c r="B32" s="56"/>
      <c r="C32" s="56"/>
      <c r="D32" s="56"/>
      <c r="E32" s="56"/>
    </row>
    <row r="33" spans="1:5" ht="30" customHeight="1" x14ac:dyDescent="0.25">
      <c r="A33" s="57" t="s">
        <v>21</v>
      </c>
      <c r="B33" s="57"/>
      <c r="C33" s="57"/>
      <c r="D33" s="57"/>
      <c r="E33" s="57"/>
    </row>
    <row r="34" spans="1:5" x14ac:dyDescent="0.25">
      <c r="A34" s="57" t="s">
        <v>20</v>
      </c>
      <c r="B34" s="57"/>
      <c r="C34" s="57"/>
      <c r="D34" s="57"/>
      <c r="E34" s="57"/>
    </row>
    <row r="35" spans="1:5" ht="28.5" customHeight="1" x14ac:dyDescent="0.25">
      <c r="A35" s="57" t="s">
        <v>30</v>
      </c>
      <c r="B35" s="57"/>
      <c r="C35" s="57"/>
      <c r="D35" s="57"/>
      <c r="E35" s="57"/>
    </row>
    <row r="36" spans="1:5" x14ac:dyDescent="0.25">
      <c r="A36" s="57" t="s">
        <v>18</v>
      </c>
      <c r="B36" s="57"/>
      <c r="C36" s="57"/>
      <c r="D36" s="57"/>
      <c r="E36" s="57"/>
    </row>
    <row r="37" spans="1:5" x14ac:dyDescent="0.25">
      <c r="A37" s="41"/>
      <c r="B37" s="41"/>
      <c r="C37" s="41"/>
      <c r="D37" s="41"/>
      <c r="E37" s="41"/>
    </row>
    <row r="38" spans="1:5" x14ac:dyDescent="0.25">
      <c r="A38" s="58" t="s">
        <v>5</v>
      </c>
      <c r="B38" s="58"/>
      <c r="C38" s="58"/>
      <c r="D38" s="58"/>
      <c r="E38" s="58"/>
    </row>
    <row r="39" spans="1:5" x14ac:dyDescent="0.25">
      <c r="A39" s="57" t="s">
        <v>18</v>
      </c>
      <c r="B39" s="57"/>
      <c r="C39" s="57"/>
      <c r="D39" s="57"/>
      <c r="E39" s="57"/>
    </row>
    <row r="40" spans="1:5" x14ac:dyDescent="0.25">
      <c r="A40" s="59" t="s">
        <v>45</v>
      </c>
      <c r="B40" s="59"/>
      <c r="C40" s="59"/>
      <c r="D40" s="59"/>
      <c r="E40" s="59"/>
    </row>
    <row r="41" spans="1:5" x14ac:dyDescent="0.25">
      <c r="B41" s="54" t="s">
        <v>19</v>
      </c>
      <c r="C41" s="54"/>
      <c r="D41" s="54"/>
      <c r="E41" s="5" t="s">
        <v>6</v>
      </c>
    </row>
    <row r="42" spans="1:5" x14ac:dyDescent="0.25">
      <c r="A42" s="43"/>
      <c r="B42" s="43"/>
      <c r="C42" s="43"/>
      <c r="D42" s="43"/>
      <c r="E42" s="43"/>
    </row>
    <row r="43" spans="1:5" x14ac:dyDescent="0.25">
      <c r="A43" s="59" t="s">
        <v>41</v>
      </c>
      <c r="B43" s="59"/>
      <c r="C43" s="59"/>
      <c r="D43" s="59"/>
      <c r="E43" s="59"/>
    </row>
    <row r="44" spans="1:5" x14ac:dyDescent="0.25">
      <c r="B44" s="54" t="s">
        <v>19</v>
      </c>
      <c r="C44" s="54"/>
      <c r="D44" s="54"/>
      <c r="E44" s="5" t="s">
        <v>6</v>
      </c>
    </row>
    <row r="45" spans="1:5" x14ac:dyDescent="0.25">
      <c r="A45" s="45" t="s">
        <v>44</v>
      </c>
    </row>
    <row r="46" spans="1:5" x14ac:dyDescent="0.25">
      <c r="A46" s="13" t="s">
        <v>31</v>
      </c>
    </row>
    <row r="47" spans="1:5" x14ac:dyDescent="0.25">
      <c r="A47" s="2" t="s">
        <v>39</v>
      </c>
      <c r="B47" s="16">
        <f>'2кв'!B49</f>
        <v>10234.63999999997</v>
      </c>
    </row>
    <row r="48" spans="1:5" ht="15.75" x14ac:dyDescent="0.25">
      <c r="A48" s="42" t="s">
        <v>68</v>
      </c>
      <c r="B48" s="14"/>
    </row>
    <row r="49" spans="1:2" x14ac:dyDescent="0.25">
      <c r="A49" s="2" t="s">
        <v>32</v>
      </c>
      <c r="B49" s="17">
        <v>92580.1</v>
      </c>
    </row>
    <row r="50" spans="1:2" x14ac:dyDescent="0.25">
      <c r="A50" s="2" t="s">
        <v>46</v>
      </c>
      <c r="B50" s="17">
        <f>150*2</f>
        <v>300</v>
      </c>
    </row>
    <row r="51" spans="1:2" ht="30" x14ac:dyDescent="0.25">
      <c r="A51" s="42" t="s">
        <v>34</v>
      </c>
      <c r="B51" s="17">
        <f>E30</f>
        <v>117757.85600000001</v>
      </c>
    </row>
    <row r="52" spans="1:2" x14ac:dyDescent="0.25">
      <c r="A52" s="13" t="s">
        <v>33</v>
      </c>
      <c r="B52" s="16">
        <f>B47+B49+B50-B51</f>
        <v>-14643.116000000038</v>
      </c>
    </row>
    <row r="53" spans="1:2" x14ac:dyDescent="0.25">
      <c r="B53" s="15"/>
    </row>
  </sheetData>
  <mergeCells count="29">
    <mergeCell ref="A39:E39"/>
    <mergeCell ref="A40:E40"/>
    <mergeCell ref="B41:D41"/>
    <mergeCell ref="A43:E43"/>
    <mergeCell ref="B44:D44"/>
    <mergeCell ref="A38:E38"/>
    <mergeCell ref="A15:E15"/>
    <mergeCell ref="A16:E16"/>
    <mergeCell ref="A17:E17"/>
    <mergeCell ref="A18:E18"/>
    <mergeCell ref="A19:E19"/>
    <mergeCell ref="A20:E20"/>
    <mergeCell ref="A32:E32"/>
    <mergeCell ref="A33:E33"/>
    <mergeCell ref="A34:E34"/>
    <mergeCell ref="A35:E35"/>
    <mergeCell ref="A36:E36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37" zoomScaleSheetLayoutView="100" workbookViewId="0">
      <selection activeCell="B48" sqref="B48"/>
    </sheetView>
  </sheetViews>
  <sheetFormatPr defaultColWidth="9.140625" defaultRowHeight="15" x14ac:dyDescent="0.25"/>
  <cols>
    <col min="1" max="1" width="34.8554687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7" width="9.140625" style="2"/>
    <col min="8" max="8" width="12" style="2" bestFit="1" customWidth="1"/>
    <col min="9" max="16384" width="9.140625" style="2"/>
  </cols>
  <sheetData>
    <row r="1" spans="1:5" ht="15.75" x14ac:dyDescent="0.25">
      <c r="A1" s="64" t="s">
        <v>11</v>
      </c>
      <c r="B1" s="64"/>
      <c r="C1" s="64"/>
      <c r="D1" s="64"/>
      <c r="E1" s="64"/>
    </row>
    <row r="2" spans="1:5" ht="30.75" customHeight="1" x14ac:dyDescent="0.25">
      <c r="A2" s="65" t="s">
        <v>12</v>
      </c>
      <c r="B2" s="66"/>
      <c r="C2" s="66"/>
      <c r="D2" s="66"/>
      <c r="E2" s="66"/>
    </row>
    <row r="3" spans="1:5" x14ac:dyDescent="0.25">
      <c r="A3" s="67" t="s">
        <v>69</v>
      </c>
      <c r="B3" s="67"/>
      <c r="C3" s="67"/>
      <c r="D3" s="67"/>
      <c r="E3" s="67"/>
    </row>
    <row r="4" spans="1:5" s="1" customFormat="1" ht="15.75" x14ac:dyDescent="0.25">
      <c r="A4" s="22" t="s">
        <v>13</v>
      </c>
      <c r="B4" s="4"/>
      <c r="C4" s="4"/>
      <c r="D4" s="31"/>
      <c r="E4" s="30" t="s">
        <v>70</v>
      </c>
    </row>
    <row r="5" spans="1:5" x14ac:dyDescent="0.25">
      <c r="A5" s="53"/>
      <c r="B5" s="4"/>
      <c r="C5" s="4"/>
      <c r="D5" s="4"/>
      <c r="E5" s="4"/>
    </row>
    <row r="6" spans="1:5" x14ac:dyDescent="0.25">
      <c r="A6" s="57" t="s">
        <v>0</v>
      </c>
      <c r="B6" s="57"/>
      <c r="C6" s="57"/>
      <c r="D6" s="57"/>
      <c r="E6" s="57"/>
    </row>
    <row r="7" spans="1:5" x14ac:dyDescent="0.25">
      <c r="A7" s="68" t="s">
        <v>24</v>
      </c>
      <c r="B7" s="68"/>
      <c r="C7" s="68"/>
      <c r="D7" s="68"/>
      <c r="E7" s="68"/>
    </row>
    <row r="8" spans="1:5" x14ac:dyDescent="0.25">
      <c r="A8" s="60" t="s">
        <v>1</v>
      </c>
      <c r="B8" s="60"/>
      <c r="C8" s="60"/>
      <c r="D8" s="60"/>
      <c r="E8" s="60"/>
    </row>
    <row r="9" spans="1:5" x14ac:dyDescent="0.25">
      <c r="A9" s="57" t="s">
        <v>36</v>
      </c>
      <c r="B9" s="57"/>
      <c r="C9" s="57"/>
      <c r="D9" s="57"/>
      <c r="E9" s="57"/>
    </row>
    <row r="10" spans="1:5" ht="24" customHeight="1" x14ac:dyDescent="0.25">
      <c r="A10" s="61" t="s">
        <v>14</v>
      </c>
      <c r="B10" s="62"/>
      <c r="C10" s="62"/>
      <c r="D10" s="62"/>
      <c r="E10" s="62"/>
    </row>
    <row r="11" spans="1:5" x14ac:dyDescent="0.25">
      <c r="A11" s="57" t="s">
        <v>37</v>
      </c>
      <c r="B11" s="57"/>
      <c r="C11" s="57"/>
      <c r="D11" s="57"/>
      <c r="E11" s="57"/>
    </row>
    <row r="12" spans="1:5" x14ac:dyDescent="0.25">
      <c r="A12" s="60" t="s">
        <v>15</v>
      </c>
      <c r="B12" s="63"/>
      <c r="C12" s="63"/>
      <c r="D12" s="63"/>
      <c r="E12" s="63"/>
    </row>
    <row r="13" spans="1:5" x14ac:dyDescent="0.25">
      <c r="A13" s="57" t="s">
        <v>22</v>
      </c>
      <c r="B13" s="57"/>
      <c r="C13" s="57"/>
      <c r="D13" s="57"/>
      <c r="E13" s="57"/>
    </row>
    <row r="14" spans="1:5" ht="11.25" customHeight="1" x14ac:dyDescent="0.25">
      <c r="A14" s="60" t="s">
        <v>2</v>
      </c>
      <c r="B14" s="63"/>
      <c r="C14" s="63"/>
      <c r="D14" s="63"/>
      <c r="E14" s="63"/>
    </row>
    <row r="15" spans="1:5" x14ac:dyDescent="0.25">
      <c r="A15" s="57" t="s">
        <v>43</v>
      </c>
      <c r="B15" s="57"/>
      <c r="C15" s="57"/>
      <c r="D15" s="57"/>
      <c r="E15" s="57"/>
    </row>
    <row r="16" spans="1:5" ht="10.5" customHeight="1" x14ac:dyDescent="0.25">
      <c r="A16" s="60" t="s">
        <v>16</v>
      </c>
      <c r="B16" s="63"/>
      <c r="C16" s="63"/>
      <c r="D16" s="63"/>
      <c r="E16" s="63"/>
    </row>
    <row r="17" spans="1:8" ht="30.75" customHeight="1" x14ac:dyDescent="0.25">
      <c r="A17" s="57" t="s">
        <v>17</v>
      </c>
      <c r="B17" s="57"/>
      <c r="C17" s="57"/>
      <c r="D17" s="57"/>
      <c r="E17" s="57"/>
    </row>
    <row r="18" spans="1:8" ht="63.75" customHeight="1" x14ac:dyDescent="0.25">
      <c r="A18" s="57" t="s">
        <v>25</v>
      </c>
      <c r="B18" s="57"/>
      <c r="C18" s="57"/>
      <c r="D18" s="57"/>
      <c r="E18" s="57"/>
    </row>
    <row r="19" spans="1:8" ht="33.75" customHeight="1" x14ac:dyDescent="0.25">
      <c r="A19" s="55" t="s">
        <v>26</v>
      </c>
      <c r="B19" s="55"/>
      <c r="C19" s="55"/>
      <c r="D19" s="55"/>
      <c r="E19" s="55"/>
    </row>
    <row r="20" spans="1:8" x14ac:dyDescent="0.25">
      <c r="A20" s="55"/>
      <c r="B20" s="55"/>
      <c r="C20" s="55"/>
      <c r="D20" s="55"/>
      <c r="E20" s="55"/>
      <c r="F20" s="2">
        <v>1054.9000000000001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8" t="s">
        <v>40</v>
      </c>
      <c r="C22" s="3" t="s">
        <v>4</v>
      </c>
      <c r="D22" s="3">
        <v>18.3</v>
      </c>
      <c r="E22" s="7">
        <f>D22*F20*G20</f>
        <v>57914.010000000009</v>
      </c>
      <c r="H22" s="15"/>
    </row>
    <row r="23" spans="1:8" x14ac:dyDescent="0.25">
      <c r="A23" s="6" t="s">
        <v>35</v>
      </c>
      <c r="B23" s="8" t="s">
        <v>23</v>
      </c>
      <c r="C23" s="3" t="s">
        <v>4</v>
      </c>
      <c r="D23" s="3">
        <v>4.68</v>
      </c>
      <c r="E23" s="7">
        <f>D23*F20*G20</f>
        <v>14810.795999999998</v>
      </c>
      <c r="H23" s="15"/>
    </row>
    <row r="24" spans="1:8" ht="15.75" x14ac:dyDescent="0.25">
      <c r="A24" s="6" t="s">
        <v>27</v>
      </c>
      <c r="B24" s="8" t="s">
        <v>75</v>
      </c>
      <c r="C24" s="3" t="s">
        <v>28</v>
      </c>
      <c r="D24" s="19"/>
      <c r="E24" s="7">
        <f>1167.3+611.36</f>
        <v>1778.6599999999999</v>
      </c>
      <c r="H24" s="15"/>
    </row>
    <row r="25" spans="1:8" s="40" customFormat="1" x14ac:dyDescent="0.25">
      <c r="A25" s="36" t="s">
        <v>71</v>
      </c>
      <c r="B25" s="37" t="s">
        <v>73</v>
      </c>
      <c r="C25" s="38" t="s">
        <v>66</v>
      </c>
      <c r="D25" s="38">
        <v>4</v>
      </c>
      <c r="E25" s="39">
        <f>D25*286.24</f>
        <v>1144.96</v>
      </c>
    </row>
    <row r="26" spans="1:8" s="40" customFormat="1" x14ac:dyDescent="0.25">
      <c r="A26" s="46" t="s">
        <v>72</v>
      </c>
      <c r="B26" s="47" t="s">
        <v>74</v>
      </c>
      <c r="C26" s="48" t="s">
        <v>66</v>
      </c>
      <c r="D26" s="48">
        <v>18</v>
      </c>
      <c r="E26" s="39">
        <f>D26*286.24</f>
        <v>5152.32</v>
      </c>
    </row>
    <row r="27" spans="1:8" ht="15.75" x14ac:dyDescent="0.25">
      <c r="A27" s="23"/>
      <c r="B27" s="24"/>
      <c r="C27" s="20"/>
      <c r="D27" s="25"/>
      <c r="E27" s="21"/>
      <c r="H27" s="15"/>
    </row>
    <row r="28" spans="1:8" s="13" customFormat="1" ht="14.25" x14ac:dyDescent="0.2">
      <c r="A28" s="9" t="s">
        <v>29</v>
      </c>
      <c r="B28" s="10"/>
      <c r="C28" s="11"/>
      <c r="D28" s="11"/>
      <c r="E28" s="12">
        <f>SUM(E22:E27)</f>
        <v>80800.746000000014</v>
      </c>
    </row>
    <row r="30" spans="1:8" ht="28.5" customHeight="1" x14ac:dyDescent="0.25">
      <c r="A30" s="56" t="s">
        <v>76</v>
      </c>
      <c r="B30" s="56"/>
      <c r="C30" s="56"/>
      <c r="D30" s="56"/>
      <c r="E30" s="56"/>
    </row>
    <row r="31" spans="1:8" ht="30" customHeight="1" x14ac:dyDescent="0.25">
      <c r="A31" s="57" t="s">
        <v>21</v>
      </c>
      <c r="B31" s="57"/>
      <c r="C31" s="57"/>
      <c r="D31" s="57"/>
      <c r="E31" s="57"/>
    </row>
    <row r="32" spans="1:8" x14ac:dyDescent="0.25">
      <c r="A32" s="57" t="s">
        <v>20</v>
      </c>
      <c r="B32" s="57"/>
      <c r="C32" s="57"/>
      <c r="D32" s="57"/>
      <c r="E32" s="57"/>
    </row>
    <row r="33" spans="1:5" ht="28.5" customHeight="1" x14ac:dyDescent="0.25">
      <c r="A33" s="57" t="s">
        <v>30</v>
      </c>
      <c r="B33" s="57"/>
      <c r="C33" s="57"/>
      <c r="D33" s="57"/>
      <c r="E33" s="57"/>
    </row>
    <row r="34" spans="1:5" x14ac:dyDescent="0.25">
      <c r="A34" s="57" t="s">
        <v>18</v>
      </c>
      <c r="B34" s="57"/>
      <c r="C34" s="57"/>
      <c r="D34" s="57"/>
      <c r="E34" s="57"/>
    </row>
    <row r="35" spans="1:5" x14ac:dyDescent="0.25">
      <c r="A35" s="50"/>
      <c r="B35" s="50"/>
      <c r="C35" s="50"/>
      <c r="D35" s="50"/>
      <c r="E35" s="50"/>
    </row>
    <row r="36" spans="1:5" x14ac:dyDescent="0.25">
      <c r="A36" s="58" t="s">
        <v>5</v>
      </c>
      <c r="B36" s="58"/>
      <c r="C36" s="58"/>
      <c r="D36" s="58"/>
      <c r="E36" s="58"/>
    </row>
    <row r="37" spans="1:5" x14ac:dyDescent="0.25">
      <c r="A37" s="57" t="s">
        <v>18</v>
      </c>
      <c r="B37" s="57"/>
      <c r="C37" s="57"/>
      <c r="D37" s="57"/>
      <c r="E37" s="57"/>
    </row>
    <row r="38" spans="1:5" x14ac:dyDescent="0.25">
      <c r="A38" s="59" t="s">
        <v>45</v>
      </c>
      <c r="B38" s="59"/>
      <c r="C38" s="59"/>
      <c r="D38" s="59"/>
      <c r="E38" s="59"/>
    </row>
    <row r="39" spans="1:5" x14ac:dyDescent="0.25">
      <c r="B39" s="54" t="s">
        <v>19</v>
      </c>
      <c r="C39" s="54"/>
      <c r="D39" s="54"/>
      <c r="E39" s="5" t="s">
        <v>6</v>
      </c>
    </row>
    <row r="40" spans="1:5" x14ac:dyDescent="0.25">
      <c r="A40" s="52"/>
      <c r="B40" s="52"/>
      <c r="C40" s="52"/>
      <c r="D40" s="52"/>
      <c r="E40" s="52"/>
    </row>
    <row r="41" spans="1:5" x14ac:dyDescent="0.25">
      <c r="A41" s="59" t="s">
        <v>41</v>
      </c>
      <c r="B41" s="59"/>
      <c r="C41" s="59"/>
      <c r="D41" s="59"/>
      <c r="E41" s="59"/>
    </row>
    <row r="42" spans="1:5" x14ac:dyDescent="0.25">
      <c r="B42" s="54" t="s">
        <v>19</v>
      </c>
      <c r="C42" s="54"/>
      <c r="D42" s="54"/>
      <c r="E42" s="5" t="s">
        <v>6</v>
      </c>
    </row>
    <row r="43" spans="1:5" x14ac:dyDescent="0.25">
      <c r="A43" s="45" t="s">
        <v>44</v>
      </c>
    </row>
    <row r="44" spans="1:5" x14ac:dyDescent="0.25">
      <c r="A44" s="13" t="s">
        <v>31</v>
      </c>
    </row>
    <row r="45" spans="1:5" x14ac:dyDescent="0.25">
      <c r="A45" s="2" t="s">
        <v>39</v>
      </c>
      <c r="B45" s="16">
        <f>'3кв'!B52</f>
        <v>-14643.116000000038</v>
      </c>
    </row>
    <row r="46" spans="1:5" ht="15.75" x14ac:dyDescent="0.25">
      <c r="A46" s="51" t="s">
        <v>68</v>
      </c>
      <c r="B46" s="14"/>
    </row>
    <row r="47" spans="1:5" x14ac:dyDescent="0.25">
      <c r="A47" s="2" t="s">
        <v>32</v>
      </c>
      <c r="B47" s="17">
        <v>80864.820000000007</v>
      </c>
    </row>
    <row r="48" spans="1:5" x14ac:dyDescent="0.25">
      <c r="B48" s="17"/>
    </row>
    <row r="49" spans="1:2" ht="30" x14ac:dyDescent="0.25">
      <c r="A49" s="51" t="s">
        <v>34</v>
      </c>
      <c r="B49" s="17">
        <f>E28</f>
        <v>80800.746000000014</v>
      </c>
    </row>
    <row r="50" spans="1:2" x14ac:dyDescent="0.25">
      <c r="A50" s="13" t="s">
        <v>33</v>
      </c>
      <c r="B50" s="16">
        <f>B45+B47+B48-B49</f>
        <v>-14579.042000000045</v>
      </c>
    </row>
    <row r="51" spans="1:2" x14ac:dyDescent="0.25">
      <c r="B51" s="15"/>
    </row>
  </sheetData>
  <mergeCells count="29">
    <mergeCell ref="A37:E37"/>
    <mergeCell ref="A38:E38"/>
    <mergeCell ref="B39:D39"/>
    <mergeCell ref="A41:E41"/>
    <mergeCell ref="B42:D42"/>
    <mergeCell ref="A30:E30"/>
    <mergeCell ref="A31:E31"/>
    <mergeCell ref="A32:E32"/>
    <mergeCell ref="A33:E33"/>
    <mergeCell ref="A34:E34"/>
    <mergeCell ref="A36:E36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topLeftCell="A7" zoomScaleSheetLayoutView="100" workbookViewId="0">
      <selection activeCell="C14" sqref="C14"/>
    </sheetView>
  </sheetViews>
  <sheetFormatPr defaultRowHeight="15.75" x14ac:dyDescent="0.25"/>
  <cols>
    <col min="1" max="1" width="9.7109375" style="1" customWidth="1"/>
    <col min="2" max="2" width="70.85546875" style="1" customWidth="1"/>
    <col min="3" max="3" width="16.5703125" style="1" customWidth="1"/>
    <col min="4" max="4" width="15.71093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69" t="s">
        <v>77</v>
      </c>
      <c r="B1" s="69"/>
      <c r="C1" s="69"/>
      <c r="D1" s="70"/>
    </row>
    <row r="2" spans="1:5" x14ac:dyDescent="0.25">
      <c r="A2" s="71" t="s">
        <v>78</v>
      </c>
      <c r="B2" s="71"/>
      <c r="C2" s="71"/>
      <c r="D2" s="14"/>
    </row>
    <row r="3" spans="1:5" x14ac:dyDescent="0.25">
      <c r="A3" s="71" t="s">
        <v>79</v>
      </c>
      <c r="B3" s="71"/>
      <c r="C3" s="71"/>
      <c r="D3" s="14"/>
    </row>
    <row r="4" spans="1:5" x14ac:dyDescent="0.25">
      <c r="A4" s="69" t="s">
        <v>103</v>
      </c>
      <c r="B4" s="69"/>
      <c r="C4" s="69"/>
      <c r="D4" s="70"/>
    </row>
    <row r="5" spans="1:5" x14ac:dyDescent="0.25">
      <c r="A5" s="72"/>
      <c r="B5" s="72"/>
      <c r="C5" s="72"/>
    </row>
    <row r="6" spans="1:5" x14ac:dyDescent="0.25">
      <c r="A6" s="14"/>
      <c r="B6" s="73" t="s">
        <v>80</v>
      </c>
      <c r="C6" s="74">
        <f>'1кв'!B44</f>
        <v>18789.18</v>
      </c>
      <c r="D6" s="75"/>
    </row>
    <row r="7" spans="1:5" x14ac:dyDescent="0.25">
      <c r="A7" s="76" t="s">
        <v>81</v>
      </c>
      <c r="B7" s="73" t="s">
        <v>104</v>
      </c>
      <c r="C7" s="74"/>
      <c r="D7" s="75"/>
    </row>
    <row r="8" spans="1:5" x14ac:dyDescent="0.25">
      <c r="B8" s="77" t="s">
        <v>82</v>
      </c>
      <c r="C8" s="78">
        <f>'1кв'!B46+'2кв'!B46+'3кв'!B49+'4кв'!B47</f>
        <v>317456.45</v>
      </c>
      <c r="D8" s="79"/>
      <c r="E8" s="80"/>
    </row>
    <row r="9" spans="1:5" x14ac:dyDescent="0.25">
      <c r="B9" s="81" t="s">
        <v>83</v>
      </c>
      <c r="C9" s="78">
        <f>'1кв'!B47+'2кв'!B47+'3кв'!B50+'4кв'!B48</f>
        <v>1200</v>
      </c>
      <c r="D9" s="79"/>
    </row>
    <row r="10" spans="1:5" x14ac:dyDescent="0.25">
      <c r="A10" s="82"/>
      <c r="B10" s="77" t="s">
        <v>84</v>
      </c>
      <c r="C10" s="83">
        <f>SUM(C8:C9)</f>
        <v>318656.45</v>
      </c>
      <c r="D10" s="75"/>
    </row>
    <row r="11" spans="1:5" x14ac:dyDescent="0.25">
      <c r="B11" s="84"/>
      <c r="C11" s="84"/>
      <c r="D11" s="85"/>
    </row>
    <row r="12" spans="1:5" ht="17.25" customHeight="1" x14ac:dyDescent="0.25">
      <c r="A12" s="86" t="s">
        <v>85</v>
      </c>
      <c r="B12" s="18" t="s">
        <v>42</v>
      </c>
      <c r="C12" s="78">
        <f>'1кв'!E22+'2кв'!E22+'3кв'!E22+'4кв'!E22</f>
        <v>221465.70600000003</v>
      </c>
      <c r="D12" s="85"/>
    </row>
    <row r="13" spans="1:5" ht="15" customHeight="1" x14ac:dyDescent="0.25">
      <c r="A13" s="86"/>
      <c r="B13" s="81" t="s">
        <v>86</v>
      </c>
      <c r="C13" s="78">
        <f>'1кв'!E23+'2кв'!E23+'3кв'!E23+'4кв'!E23</f>
        <v>57217.775999999998</v>
      </c>
      <c r="D13" s="85"/>
    </row>
    <row r="14" spans="1:5" x14ac:dyDescent="0.25">
      <c r="B14" s="81" t="s">
        <v>27</v>
      </c>
      <c r="C14" s="78">
        <f>'1кв'!E24+'2кв'!E24+'3кв'!E24+'4кв'!E24</f>
        <v>7192.75</v>
      </c>
      <c r="D14" s="85"/>
      <c r="E14" s="80"/>
    </row>
    <row r="15" spans="1:5" x14ac:dyDescent="0.25">
      <c r="A15" s="86"/>
      <c r="B15" s="87" t="s">
        <v>105</v>
      </c>
      <c r="C15" s="78">
        <f>'3кв'!E28+'4кв'!E25+'4кв'!E26</f>
        <v>7442.24</v>
      </c>
      <c r="D15" s="85"/>
    </row>
    <row r="16" spans="1:5" x14ac:dyDescent="0.25">
      <c r="A16" s="86"/>
      <c r="B16" s="87" t="s">
        <v>87</v>
      </c>
      <c r="C16" s="78">
        <f>SUM(C18:C23)</f>
        <v>58706.2</v>
      </c>
      <c r="D16" s="85"/>
    </row>
    <row r="17" spans="1:7" x14ac:dyDescent="0.25">
      <c r="A17" s="86"/>
      <c r="B17" s="87" t="s">
        <v>88</v>
      </c>
      <c r="C17" s="88"/>
      <c r="D17" s="85"/>
      <c r="G17" s="80"/>
    </row>
    <row r="18" spans="1:7" ht="31.5" x14ac:dyDescent="0.25">
      <c r="A18" s="86"/>
      <c r="B18" s="89" t="s">
        <v>89</v>
      </c>
      <c r="C18" s="90">
        <f>'1кв'!E25</f>
        <v>588</v>
      </c>
      <c r="D18" s="85"/>
    </row>
    <row r="19" spans="1:7" x14ac:dyDescent="0.25">
      <c r="A19" s="86"/>
      <c r="B19" s="89" t="s">
        <v>90</v>
      </c>
      <c r="C19" s="90">
        <f>'2кв'!E25</f>
        <v>14700</v>
      </c>
      <c r="D19" s="85"/>
    </row>
    <row r="20" spans="1:7" x14ac:dyDescent="0.25">
      <c r="A20" s="86"/>
      <c r="B20" s="89" t="s">
        <v>91</v>
      </c>
      <c r="C20" s="90">
        <f>'3кв'!E26</f>
        <v>2620</v>
      </c>
      <c r="D20" s="85"/>
    </row>
    <row r="21" spans="1:7" x14ac:dyDescent="0.25">
      <c r="A21" s="86"/>
      <c r="B21" s="89" t="s">
        <v>107</v>
      </c>
      <c r="C21" s="90">
        <f>'3кв'!E25</f>
        <v>5280</v>
      </c>
      <c r="D21" s="85"/>
    </row>
    <row r="22" spans="1:7" x14ac:dyDescent="0.25">
      <c r="A22" s="86"/>
      <c r="B22" s="89" t="s">
        <v>106</v>
      </c>
      <c r="C22" s="90">
        <f>'3кв'!E27</f>
        <v>35518.199999999997</v>
      </c>
      <c r="D22" s="85"/>
    </row>
    <row r="23" spans="1:7" x14ac:dyDescent="0.25">
      <c r="A23" s="86"/>
      <c r="B23" s="89"/>
      <c r="C23" s="90"/>
      <c r="D23" s="85"/>
    </row>
    <row r="24" spans="1:7" x14ac:dyDescent="0.25">
      <c r="B24" s="91" t="s">
        <v>92</v>
      </c>
      <c r="C24" s="92">
        <f>SUM(C12:C16)</f>
        <v>352024.67200000002</v>
      </c>
      <c r="D24" s="85"/>
      <c r="E24" s="80"/>
    </row>
    <row r="25" spans="1:7" x14ac:dyDescent="0.25">
      <c r="B25" s="91" t="s">
        <v>93</v>
      </c>
      <c r="C25" s="93">
        <f>C6+C10-C24</f>
        <v>-14579.042000000016</v>
      </c>
      <c r="D25" s="85"/>
    </row>
    <row r="26" spans="1:7" x14ac:dyDescent="0.25">
      <c r="B26" s="76"/>
      <c r="C26" s="76"/>
      <c r="D26" s="85"/>
    </row>
    <row r="27" spans="1:7" x14ac:dyDescent="0.25">
      <c r="B27" s="94" t="s">
        <v>94</v>
      </c>
      <c r="C27" s="94"/>
      <c r="D27" s="85"/>
    </row>
    <row r="28" spans="1:7" x14ac:dyDescent="0.25">
      <c r="B28" s="94" t="s">
        <v>95</v>
      </c>
      <c r="C28" s="95">
        <v>39021.56</v>
      </c>
      <c r="D28" s="85"/>
    </row>
    <row r="29" spans="1:7" x14ac:dyDescent="0.25">
      <c r="B29" s="96" t="s">
        <v>96</v>
      </c>
      <c r="C29" s="97">
        <v>49934.79</v>
      </c>
      <c r="D29" s="85"/>
    </row>
    <row r="30" spans="1:7" x14ac:dyDescent="0.25">
      <c r="B30" s="94" t="s">
        <v>97</v>
      </c>
      <c r="C30" s="98">
        <f>C29-C28</f>
        <v>10913.230000000003</v>
      </c>
      <c r="D30" s="85"/>
    </row>
    <row r="31" spans="1:7" x14ac:dyDescent="0.25">
      <c r="B31" s="76"/>
      <c r="C31" s="76"/>
      <c r="D31" s="85"/>
    </row>
    <row r="32" spans="1:7" x14ac:dyDescent="0.25">
      <c r="A32" s="1" t="s">
        <v>98</v>
      </c>
      <c r="B32" s="76" t="s">
        <v>99</v>
      </c>
      <c r="C32" s="76"/>
      <c r="D32" s="85"/>
    </row>
    <row r="33" spans="2:4" x14ac:dyDescent="0.25">
      <c r="B33" s="76" t="s">
        <v>100</v>
      </c>
      <c r="C33" s="76"/>
      <c r="D33" s="85"/>
    </row>
    <row r="34" spans="2:4" x14ac:dyDescent="0.25">
      <c r="B34" s="76" t="s">
        <v>101</v>
      </c>
      <c r="C34" s="76"/>
      <c r="D34" s="85"/>
    </row>
    <row r="35" spans="2:4" s="2" customFormat="1" ht="15" x14ac:dyDescent="0.25">
      <c r="B35" s="99"/>
      <c r="C35" s="99"/>
      <c r="D35" s="100"/>
    </row>
    <row r="36" spans="2:4" s="2" customFormat="1" ht="15" x14ac:dyDescent="0.25">
      <c r="B36" s="99" t="s">
        <v>102</v>
      </c>
      <c r="C36" s="99"/>
      <c r="D36" s="100"/>
    </row>
    <row r="37" spans="2:4" x14ac:dyDescent="0.25">
      <c r="B37" s="76"/>
      <c r="C37" s="76"/>
      <c r="D37" s="85"/>
    </row>
    <row r="38" spans="2:4" x14ac:dyDescent="0.25">
      <c r="B38" s="76"/>
      <c r="C38" s="76"/>
      <c r="D38" s="85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2025-03-06T12:03:30Z</dcterms:modified>
</cp:coreProperties>
</file>